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'Hoja1'!$B$1:$I$43</definedName>
  </definedNames>
  <calcPr fullCalcOnLoad="1"/>
</workbook>
</file>

<file path=xl/comments1.xml><?xml version="1.0" encoding="utf-8"?>
<comments xmlns="http://schemas.openxmlformats.org/spreadsheetml/2006/main">
  <authors>
    <author>Floren</author>
  </authors>
  <commentList>
    <comment ref="D19" authorId="0">
      <text>
        <r>
          <rPr>
            <b/>
            <sz val="8"/>
            <rFont val="Tahoma"/>
            <family val="0"/>
          </rPr>
          <t>Se pueden hacer supuestos con distintos cambios de la divisa viendo como afecta a la deuda total</t>
        </r>
      </text>
    </comment>
    <comment ref="D26" authorId="0">
      <text>
        <r>
          <rPr>
            <b/>
            <sz val="8"/>
            <rFont val="Tahoma"/>
            <family val="0"/>
          </rPr>
          <t>Si el resultado es negativo sería una pérdida o incremento de la hipoteca</t>
        </r>
      </text>
    </comment>
    <comment ref="D14" authorId="0">
      <text>
        <r>
          <rPr>
            <b/>
            <sz val="8"/>
            <color indexed="17"/>
            <rFont val="Tahoma"/>
            <family val="2"/>
          </rPr>
          <t xml:space="preserve">Oferta de hipotecasypisos.com libor mes + 0,65% para las operaciones hasta 65% v.t. y libor 3m. + 0,75% para 80% v.t. en info@hipotecasypisos.com </t>
        </r>
      </text>
    </comment>
    <comment ref="D39" authorId="0">
      <text>
        <r>
          <rPr>
            <b/>
            <sz val="8"/>
            <rFont val="Tahoma"/>
            <family val="0"/>
          </rPr>
          <t>Al ser interés inferior, se amortiza mas capital en cada cuota</t>
        </r>
      </text>
    </comment>
    <comment ref="D41" authorId="0">
      <text>
        <r>
          <rPr>
            <b/>
            <sz val="8"/>
            <rFont val="Tahoma"/>
            <family val="0"/>
          </rPr>
          <t>Ahorro anual a comparar con la ganancia o pérdida por cambio de divisa en el año en la casilla C26</t>
        </r>
      </text>
    </comment>
  </commentList>
</comments>
</file>

<file path=xl/sharedStrings.xml><?xml version="1.0" encoding="utf-8"?>
<sst xmlns="http://schemas.openxmlformats.org/spreadsheetml/2006/main" count="47" uniqueCount="36">
  <si>
    <t>Importe de la hipoteca</t>
  </si>
  <si>
    <t>Importe de la hipoteca con el nuevo cambio</t>
  </si>
  <si>
    <t xml:space="preserve">        Pérdida o ganancia con el nuevo cambio</t>
  </si>
  <si>
    <t>Euros</t>
  </si>
  <si>
    <t>Interés del préstamo (libor + diferencial)</t>
  </si>
  <si>
    <t>Meses del préstamo</t>
  </si>
  <si>
    <t>en meses</t>
  </si>
  <si>
    <t>euribor</t>
  </si>
  <si>
    <t>Interés euribor</t>
  </si>
  <si>
    <t>Cuota con el euribor para poder comparar</t>
  </si>
  <si>
    <t>www.hipotecasypisos.com</t>
  </si>
  <si>
    <t>Prohibida su reproducción o distribución sin citar la fuente</t>
  </si>
  <si>
    <t>Importe de la hipoteca en divisas</t>
  </si>
  <si>
    <t>Cambio de la divisa despúes de contratar</t>
  </si>
  <si>
    <t>Cuota en euros por el contravalor de la divisa</t>
  </si>
  <si>
    <t>Cuota en euros por el contravalor con el nuevo cambio</t>
  </si>
  <si>
    <t>Capital que se amortizaría en un año firmando en divisas</t>
  </si>
  <si>
    <t>Ahorro anual en cuotas</t>
  </si>
  <si>
    <t>Capital que se amortizaría firmando en euribor</t>
  </si>
  <si>
    <t>Ahorro por una mayor amortizacion acelerada en divisas</t>
  </si>
  <si>
    <t xml:space="preserve">   Total ahorro en el año (menos cuota + mayor amortización)</t>
  </si>
  <si>
    <t>Cuota en divisas yenes u otra divisa</t>
  </si>
  <si>
    <t>Yens o divisa</t>
  </si>
  <si>
    <t>Yenes o divisa</t>
  </si>
  <si>
    <t>Cambio de la divisa al contratar la hipoteca</t>
  </si>
  <si>
    <t>CALCULO DE LOS RIESGOS EN LA HIPOTECA MULTIDIVISA</t>
  </si>
  <si>
    <t>(1)</t>
  </si>
  <si>
    <t>RESULTADO</t>
  </si>
  <si>
    <t>DIFERENCIA CUOTAS CON EURIBOR</t>
  </si>
  <si>
    <t>Diferencia o ahorro en cuota mensual</t>
  </si>
  <si>
    <t xml:space="preserve">Rellenar solo celdas en amarillo:   </t>
  </si>
  <si>
    <t xml:space="preserve">   Mas información y consejos sobre la hipoteca multidivisa en:      </t>
  </si>
  <si>
    <t xml:space="preserve">DESPUES </t>
  </si>
  <si>
    <t>http://www.hipotecasypisos.com/hipoteca_multidivisa5.html</t>
  </si>
  <si>
    <t xml:space="preserve">                                 (1) Puede consultar el libor del yen y franco suizo en:</t>
  </si>
  <si>
    <t>DATOS AL CONTRATAR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</si>
</sst>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0.000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color indexed="12"/>
      <name val="Arial"/>
      <family val="0"/>
    </font>
    <font>
      <sz val="10"/>
      <color indexed="12"/>
      <name val="Arial"/>
      <family val="2"/>
    </font>
    <font>
      <b/>
      <sz val="8"/>
      <color indexed="17"/>
      <name val="Tahoma"/>
      <family val="2"/>
    </font>
    <font>
      <b/>
      <sz val="14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16" applyAlignment="1">
      <alignment/>
    </xf>
    <xf numFmtId="3" fontId="2" fillId="2" borderId="1" xfId="0" applyNumberFormat="1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3" fontId="0" fillId="3" borderId="2" xfId="0" applyNumberFormat="1" applyFill="1" applyBorder="1" applyAlignment="1">
      <alignment/>
    </xf>
    <xf numFmtId="0" fontId="1" fillId="3" borderId="2" xfId="0" applyFont="1" applyFill="1" applyBorder="1" applyAlignment="1">
      <alignment/>
    </xf>
    <xf numFmtId="3" fontId="2" fillId="3" borderId="2" xfId="0" applyNumberFormat="1" applyFont="1" applyFill="1" applyBorder="1" applyAlignment="1" applyProtection="1">
      <alignment/>
      <protection/>
    </xf>
    <xf numFmtId="4" fontId="2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3" fontId="0" fillId="3" borderId="3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0" xfId="0" applyFill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6" fontId="2" fillId="2" borderId="2" xfId="0" applyNumberFormat="1" applyFont="1" applyFill="1" applyBorder="1" applyAlignment="1" applyProtection="1">
      <alignment/>
      <protection locked="0"/>
    </xf>
    <xf numFmtId="3" fontId="2" fillId="3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 applyProtection="1">
      <alignment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6" fontId="2" fillId="4" borderId="2" xfId="0" applyNumberFormat="1" applyFont="1" applyFill="1" applyBorder="1" applyAlignment="1">
      <alignment/>
    </xf>
    <xf numFmtId="4" fontId="2" fillId="4" borderId="2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5" borderId="1" xfId="0" applyNumberFormat="1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0" fillId="4" borderId="4" xfId="0" applyFill="1" applyBorder="1" applyAlignment="1">
      <alignment/>
    </xf>
    <xf numFmtId="4" fontId="2" fillId="7" borderId="5" xfId="0" applyNumberFormat="1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7" xfId="0" applyFill="1" applyBorder="1" applyAlignment="1">
      <alignment/>
    </xf>
    <xf numFmtId="4" fontId="2" fillId="7" borderId="8" xfId="0" applyNumberFormat="1" applyFont="1" applyFill="1" applyBorder="1" applyAlignment="1">
      <alignment/>
    </xf>
    <xf numFmtId="0" fontId="0" fillId="7" borderId="9" xfId="0" applyFill="1" applyBorder="1" applyAlignment="1">
      <alignment/>
    </xf>
    <xf numFmtId="4" fontId="2" fillId="4" borderId="1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4" fontId="2" fillId="8" borderId="5" xfId="0" applyNumberFormat="1" applyFont="1" applyFill="1" applyBorder="1" applyAlignment="1">
      <alignment/>
    </xf>
    <xf numFmtId="44" fontId="0" fillId="8" borderId="6" xfId="15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0" xfId="0" applyFill="1" applyBorder="1" applyAlignment="1">
      <alignment/>
    </xf>
    <xf numFmtId="4" fontId="2" fillId="8" borderId="8" xfId="0" applyNumberFormat="1" applyFont="1" applyFill="1" applyBorder="1" applyAlignment="1">
      <alignment/>
    </xf>
    <xf numFmtId="0" fontId="0" fillId="8" borderId="9" xfId="0" applyFill="1" applyBorder="1" applyAlignment="1">
      <alignment/>
    </xf>
    <xf numFmtId="0" fontId="11" fillId="6" borderId="0" xfId="0" applyFont="1" applyFill="1" applyAlignment="1">
      <alignment/>
    </xf>
    <xf numFmtId="0" fontId="0" fillId="3" borderId="2" xfId="0" applyFill="1" applyBorder="1" applyAlignment="1" quotePrefix="1">
      <alignment/>
    </xf>
    <xf numFmtId="0" fontId="0" fillId="0" borderId="0" xfId="0" applyAlignment="1" quotePrefix="1">
      <alignment horizontal="right"/>
    </xf>
    <xf numFmtId="0" fontId="8" fillId="0" borderId="2" xfId="0" applyFont="1" applyFill="1" applyBorder="1" applyAlignment="1">
      <alignment/>
    </xf>
    <xf numFmtId="0" fontId="12" fillId="0" borderId="0" xfId="0" applyFont="1" applyAlignment="1">
      <alignment/>
    </xf>
    <xf numFmtId="0" fontId="2" fillId="4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7" borderId="5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2" fillId="8" borderId="5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8" xfId="0" applyFont="1" applyFill="1" applyBorder="1" applyAlignment="1">
      <alignment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2" fillId="9" borderId="1" xfId="0" applyFont="1" applyFill="1" applyBorder="1" applyAlignment="1">
      <alignment vertical="center" textRotation="255" wrapText="1"/>
    </xf>
    <xf numFmtId="0" fontId="2" fillId="9" borderId="2" xfId="0" applyFont="1" applyFill="1" applyBorder="1" applyAlignment="1">
      <alignment vertical="center" textRotation="255" wrapText="1"/>
    </xf>
    <xf numFmtId="0" fontId="2" fillId="9" borderId="3" xfId="0" applyFont="1" applyFill="1" applyBorder="1" applyAlignment="1">
      <alignment vertical="center" textRotation="255" wrapText="1"/>
    </xf>
    <xf numFmtId="0" fontId="4" fillId="6" borderId="1" xfId="0" applyFont="1" applyFill="1" applyBorder="1" applyAlignment="1">
      <alignment vertical="center" textRotation="255" wrapText="1"/>
    </xf>
    <xf numFmtId="0" fontId="4" fillId="6" borderId="2" xfId="0" applyFont="1" applyFill="1" applyBorder="1" applyAlignment="1">
      <alignment vertical="center" textRotation="255" wrapText="1"/>
    </xf>
    <xf numFmtId="0" fontId="4" fillId="6" borderId="3" xfId="0" applyFont="1" applyFill="1" applyBorder="1" applyAlignment="1">
      <alignment vertical="center" textRotation="255" wrapText="1"/>
    </xf>
    <xf numFmtId="0" fontId="4" fillId="1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11" borderId="1" xfId="0" applyFont="1" applyFill="1" applyBorder="1" applyAlignment="1">
      <alignment vertical="center" textRotation="255" wrapText="1"/>
    </xf>
    <xf numFmtId="0" fontId="2" fillId="11" borderId="2" xfId="0" applyFont="1" applyFill="1" applyBorder="1" applyAlignment="1">
      <alignment vertical="center" textRotation="255" wrapText="1"/>
    </xf>
    <xf numFmtId="0" fontId="2" fillId="11" borderId="3" xfId="0" applyFont="1" applyFill="1" applyBorder="1" applyAlignment="1">
      <alignment vertical="center" textRotation="255" wrapText="1"/>
    </xf>
    <xf numFmtId="3" fontId="8" fillId="0" borderId="0" xfId="0" applyNumberFormat="1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potecasypiso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showGridLines="0" tabSelected="1" workbookViewId="0" topLeftCell="A1">
      <selection activeCell="H9" sqref="H9"/>
    </sheetView>
  </sheetViews>
  <sheetFormatPr defaultColWidth="11.421875" defaultRowHeight="12.75"/>
  <cols>
    <col min="1" max="1" width="7.140625" style="0" customWidth="1"/>
    <col min="2" max="2" width="11.57421875" style="0" customWidth="1"/>
    <col min="3" max="3" width="55.421875" style="0" customWidth="1"/>
    <col min="4" max="4" width="13.57421875" style="0" bestFit="1" customWidth="1"/>
    <col min="5" max="5" width="13.140625" style="0" customWidth="1"/>
    <col min="9" max="9" width="5.8515625" style="0" customWidth="1"/>
  </cols>
  <sheetData>
    <row r="1" spans="20:24" ht="12.75">
      <c r="T1" t="s">
        <v>7</v>
      </c>
      <c r="W1">
        <f>+D16*12</f>
        <v>7727.300256385779</v>
      </c>
      <c r="X1">
        <f>+D29*12</f>
        <v>12945.589230711656</v>
      </c>
    </row>
    <row r="2" spans="3:24" ht="15.75">
      <c r="C2" s="1"/>
      <c r="S2">
        <f>+R4/100/1</f>
        <v>0.0011416666666666667</v>
      </c>
      <c r="T2">
        <f>+U2/100/1</f>
        <v>0.004583333333333333</v>
      </c>
      <c r="U2">
        <f>+B29/12</f>
        <v>0.4583333333333333</v>
      </c>
      <c r="W2">
        <f>+D7*D14/100</f>
        <v>2603.0000000000005</v>
      </c>
      <c r="X2">
        <f>+D7*B29/100</f>
        <v>10450</v>
      </c>
    </row>
    <row r="3" spans="3:24" ht="18">
      <c r="C3" s="53" t="s">
        <v>25</v>
      </c>
      <c r="D3" s="22"/>
      <c r="E3" s="22"/>
      <c r="W3">
        <f>+W1-W2</f>
        <v>5124.300256385779</v>
      </c>
      <c r="X3">
        <f>+X1-X2</f>
        <v>2495.5892307116555</v>
      </c>
    </row>
    <row r="4" spans="3:19" ht="12.75">
      <c r="C4" s="24" t="s">
        <v>31</v>
      </c>
      <c r="D4" s="3" t="s">
        <v>10</v>
      </c>
      <c r="R4">
        <f>+D14/12</f>
        <v>0.11416666666666668</v>
      </c>
      <c r="S4">
        <f>1*D13</f>
        <v>360</v>
      </c>
    </row>
    <row r="5" spans="3:4" ht="12.75">
      <c r="C5" s="23" t="s">
        <v>11</v>
      </c>
      <c r="D5" s="3"/>
    </row>
    <row r="6" ht="12.75">
      <c r="C6" s="2" t="s">
        <v>30</v>
      </c>
    </row>
    <row r="7" spans="2:5" ht="15.75">
      <c r="B7" s="67" t="s">
        <v>35</v>
      </c>
      <c r="C7" s="5" t="s">
        <v>0</v>
      </c>
      <c r="D7" s="4">
        <v>190000</v>
      </c>
      <c r="E7" s="6" t="s">
        <v>3</v>
      </c>
    </row>
    <row r="8" spans="2:5" ht="12.75">
      <c r="B8" s="68"/>
      <c r="C8" s="7"/>
      <c r="D8" s="8"/>
      <c r="E8" s="7"/>
    </row>
    <row r="9" spans="2:5" ht="15.75">
      <c r="B9" s="68"/>
      <c r="C9" s="9" t="s">
        <v>24</v>
      </c>
      <c r="D9" s="25">
        <v>167</v>
      </c>
      <c r="E9" s="7"/>
    </row>
    <row r="10" spans="2:5" ht="12.75">
      <c r="B10" s="68"/>
      <c r="C10" s="7"/>
      <c r="D10" s="8"/>
      <c r="E10" s="7"/>
    </row>
    <row r="11" spans="2:5" ht="15.75">
      <c r="B11" s="68"/>
      <c r="C11" s="9" t="s">
        <v>12</v>
      </c>
      <c r="D11" s="26">
        <f>+D7*D9</f>
        <v>31730000</v>
      </c>
      <c r="E11" s="7" t="s">
        <v>23</v>
      </c>
    </row>
    <row r="12" spans="2:5" ht="12.75">
      <c r="B12" s="68"/>
      <c r="C12" s="7"/>
      <c r="D12" s="26"/>
      <c r="E12" s="7"/>
    </row>
    <row r="13" spans="2:5" ht="12.75">
      <c r="B13" s="68"/>
      <c r="C13" s="7" t="s">
        <v>5</v>
      </c>
      <c r="D13" s="27">
        <v>360</v>
      </c>
      <c r="E13" s="7" t="s">
        <v>6</v>
      </c>
    </row>
    <row r="14" spans="2:5" ht="12.75">
      <c r="B14" s="68"/>
      <c r="C14" s="7" t="s">
        <v>4</v>
      </c>
      <c r="D14" s="28">
        <v>1.37</v>
      </c>
      <c r="E14" s="54" t="s">
        <v>26</v>
      </c>
    </row>
    <row r="15" spans="2:5" ht="12.75">
      <c r="B15" s="68"/>
      <c r="C15" s="7" t="s">
        <v>21</v>
      </c>
      <c r="D15" s="10">
        <f>(+D11*S2)/((1-(1+S2)^(-S4)))</f>
        <v>107538.26190136875</v>
      </c>
      <c r="E15" s="7" t="s">
        <v>22</v>
      </c>
    </row>
    <row r="16" spans="2:5" ht="12.75">
      <c r="B16" s="68"/>
      <c r="C16" s="7" t="s">
        <v>14</v>
      </c>
      <c r="D16" s="11">
        <f>+D15*1/D9</f>
        <v>643.9416880321482</v>
      </c>
      <c r="E16" s="7" t="s">
        <v>3</v>
      </c>
    </row>
    <row r="17" spans="2:5" ht="12.75">
      <c r="B17" s="69"/>
      <c r="C17" s="12"/>
      <c r="D17" s="13"/>
      <c r="E17" s="12"/>
    </row>
    <row r="18" spans="2:4" ht="12.75">
      <c r="B18" s="55"/>
      <c r="C18" s="56" t="s">
        <v>34</v>
      </c>
      <c r="D18" s="78" t="s">
        <v>33</v>
      </c>
    </row>
    <row r="19" spans="2:7" ht="15.75">
      <c r="B19" s="70" t="s">
        <v>32</v>
      </c>
      <c r="C19" s="14" t="s">
        <v>13</v>
      </c>
      <c r="D19" s="29">
        <v>161</v>
      </c>
      <c r="E19" s="15"/>
      <c r="G19" s="66"/>
    </row>
    <row r="20" spans="2:5" ht="15.75">
      <c r="B20" s="71"/>
      <c r="C20" s="16"/>
      <c r="D20" s="30"/>
      <c r="E20" s="17"/>
    </row>
    <row r="21" spans="2:5" ht="12.75">
      <c r="B21" s="71"/>
      <c r="C21" s="17" t="s">
        <v>15</v>
      </c>
      <c r="D21" s="31">
        <f>+D15*1/D19</f>
        <v>667.9395149153338</v>
      </c>
      <c r="E21" s="17" t="s">
        <v>3</v>
      </c>
    </row>
    <row r="22" spans="2:5" ht="12.75">
      <c r="B22" s="71"/>
      <c r="C22" s="17"/>
      <c r="D22" s="32"/>
      <c r="E22" s="17"/>
    </row>
    <row r="23" spans="2:5" ht="15.75">
      <c r="B23" s="71"/>
      <c r="C23" s="16" t="s">
        <v>1</v>
      </c>
      <c r="D23" s="32">
        <f>+D11/D19</f>
        <v>197080.7453416149</v>
      </c>
      <c r="E23" s="17" t="s">
        <v>3</v>
      </c>
    </row>
    <row r="24" spans="2:5" ht="12.75">
      <c r="B24" s="72"/>
      <c r="C24" s="18"/>
      <c r="D24" s="33"/>
      <c r="E24" s="18"/>
    </row>
    <row r="25" ht="12.75">
      <c r="D25" s="34"/>
    </row>
    <row r="26" spans="2:5" ht="15.75">
      <c r="B26" s="73" t="s">
        <v>27</v>
      </c>
      <c r="C26" s="19" t="s">
        <v>2</v>
      </c>
      <c r="D26" s="35">
        <f>+D7-D23</f>
        <v>-7080.745341614907</v>
      </c>
      <c r="E26" s="20" t="s">
        <v>3</v>
      </c>
    </row>
    <row r="27" spans="2:5" ht="12.75">
      <c r="B27" s="74"/>
      <c r="C27" s="36"/>
      <c r="D27" s="21"/>
      <c r="E27" s="21"/>
    </row>
    <row r="28" ht="12.75">
      <c r="B28" s="57" t="s">
        <v>8</v>
      </c>
    </row>
    <row r="29" spans="2:5" ht="12.75">
      <c r="B29" s="65">
        <v>5.5</v>
      </c>
      <c r="C29" s="58" t="s">
        <v>9</v>
      </c>
      <c r="D29" s="44">
        <f>(+D7*T2)/((1-(1+T2)^(-S4)))</f>
        <v>1078.7991025593046</v>
      </c>
      <c r="E29" s="37" t="s">
        <v>3</v>
      </c>
    </row>
    <row r="30" ht="12.75">
      <c r="B30" s="59"/>
    </row>
    <row r="31" spans="2:5" ht="12.75">
      <c r="B31" s="75" t="s">
        <v>28</v>
      </c>
      <c r="C31" s="60" t="s">
        <v>29</v>
      </c>
      <c r="D31" s="38">
        <f>+D29-D16</f>
        <v>434.8574145271564</v>
      </c>
      <c r="E31" s="39" t="s">
        <v>3</v>
      </c>
    </row>
    <row r="32" spans="2:5" ht="12.75">
      <c r="B32" s="76"/>
      <c r="C32" s="40"/>
      <c r="D32" s="40"/>
      <c r="E32" s="41"/>
    </row>
    <row r="33" spans="2:5" ht="12.75">
      <c r="B33" s="76"/>
      <c r="C33" s="61" t="s">
        <v>17</v>
      </c>
      <c r="D33" s="42">
        <f>+D31*12</f>
        <v>5218.288974325877</v>
      </c>
      <c r="E33" s="43" t="s">
        <v>3</v>
      </c>
    </row>
    <row r="34" ht="12.75">
      <c r="B34" s="76"/>
    </row>
    <row r="35" spans="2:5" ht="12.75">
      <c r="B35" s="76"/>
      <c r="C35" s="62" t="s">
        <v>16</v>
      </c>
      <c r="D35" s="46">
        <f>+W3</f>
        <v>5124.300256385779</v>
      </c>
      <c r="E35" s="47" t="s">
        <v>3</v>
      </c>
    </row>
    <row r="36" spans="2:5" ht="12.75">
      <c r="B36" s="76"/>
      <c r="C36" s="50"/>
      <c r="D36" s="48"/>
      <c r="E36" s="49"/>
    </row>
    <row r="37" spans="2:5" ht="12.75">
      <c r="B37" s="76"/>
      <c r="C37" s="63" t="s">
        <v>18</v>
      </c>
      <c r="D37" s="48">
        <f>+X3</f>
        <v>2495.5892307116555</v>
      </c>
      <c r="E37" s="49" t="s">
        <v>3</v>
      </c>
    </row>
    <row r="38" spans="2:5" ht="12.75">
      <c r="B38" s="76"/>
      <c r="C38" s="50"/>
      <c r="D38" s="48"/>
      <c r="E38" s="49"/>
    </row>
    <row r="39" spans="2:5" ht="12.75">
      <c r="B39" s="76"/>
      <c r="C39" s="63" t="s">
        <v>19</v>
      </c>
      <c r="D39" s="48">
        <f>+D35-D37</f>
        <v>2628.7110256741234</v>
      </c>
      <c r="E39" s="49" t="s">
        <v>3</v>
      </c>
    </row>
    <row r="40" spans="2:5" ht="12.75">
      <c r="B40" s="76"/>
      <c r="C40" s="50"/>
      <c r="D40" s="50"/>
      <c r="E40" s="49"/>
    </row>
    <row r="41" spans="2:5" ht="12.75">
      <c r="B41" s="77"/>
      <c r="C41" s="64" t="s">
        <v>20</v>
      </c>
      <c r="D41" s="51">
        <f>+D33+D39</f>
        <v>7847</v>
      </c>
      <c r="E41" s="52" t="s">
        <v>3</v>
      </c>
    </row>
    <row r="45" ht="12.75">
      <c r="D45" s="45"/>
    </row>
    <row r="47" ht="12.75">
      <c r="D47" s="45"/>
    </row>
    <row r="49" ht="12.75">
      <c r="D49" s="45"/>
    </row>
    <row r="51" ht="12.75">
      <c r="D51" s="45"/>
    </row>
  </sheetData>
  <sheetProtection password="9A25" sheet="1" objects="1" scenarios="1"/>
  <mergeCells count="4">
    <mergeCell ref="B7:B17"/>
    <mergeCell ref="B19:B24"/>
    <mergeCell ref="B26:B27"/>
    <mergeCell ref="B31:B41"/>
  </mergeCells>
  <hyperlinks>
    <hyperlink ref="D4" r:id="rId1" display="www.hipotecasypisos.com"/>
  </hyperlinks>
  <printOptions/>
  <pageMargins left="0.7874015748031497" right="0.7874015748031497" top="0.984251968503937" bottom="0.984251968503937" header="0" footer="0"/>
  <pageSetup fitToHeight="1" fitToWidth="1" horizontalDpi="300" verticalDpi="300" orientation="landscape" paperSize="9" scale="7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</cp:lastModifiedBy>
  <cp:lastPrinted>2008-06-22T09:38:23Z</cp:lastPrinted>
  <dcterms:created xsi:type="dcterms:W3CDTF">2008-06-01T22:08:09Z</dcterms:created>
  <dcterms:modified xsi:type="dcterms:W3CDTF">2008-06-22T17:46:17Z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